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86" yWindow="2790" windowWidth="15180" windowHeight="4185" activeTab="0"/>
  </bookViews>
  <sheets>
    <sheet name="переч 17-21г" sheetId="1" r:id="rId1"/>
  </sheets>
  <definedNames>
    <definedName name="_xlnm.Print_Titles" localSheetId="0">'переч 17-21г'!$15:$15</definedName>
    <definedName name="_xlnm.Print_Area" localSheetId="0">'переч 17-21г'!$A$2:$M$52</definedName>
  </definedNames>
  <calcPr fullCalcOnLoad="1"/>
</workbook>
</file>

<file path=xl/sharedStrings.xml><?xml version="1.0" encoding="utf-8"?>
<sst xmlns="http://schemas.openxmlformats.org/spreadsheetml/2006/main" count="94" uniqueCount="66">
  <si>
    <t>Источники финансирования</t>
  </si>
  <si>
    <t>Объем финансирования по годам (тыс. руб.)</t>
  </si>
  <si>
    <t>Ожидаемый результат</t>
  </si>
  <si>
    <t>Наименование мероприятия</t>
  </si>
  <si>
    <t>Срок исполнения</t>
  </si>
  <si>
    <t>Бюджет МО Сертолово</t>
  </si>
  <si>
    <t>№ п/п</t>
  </si>
  <si>
    <t>Итого по Программе:</t>
  </si>
  <si>
    <t>Строительство КНС и напорных канализационных коллекторов от мкр.Черная Речка до ГКНС в г.Сертолово</t>
  </si>
  <si>
    <t>2.1.</t>
  </si>
  <si>
    <t>3.1.</t>
  </si>
  <si>
    <t>ПЕРЕЧЕНЬ МЕРОПРИЯТИЙ ПО РЕАЛИЗАЦИИ МУНИЦИПАЛЬНОЙ ПРОГРАММЫ</t>
  </si>
  <si>
    <t>Раздел 3. Развитие сети уличного освещения города Сертолово</t>
  </si>
  <si>
    <t>Бюджет ЛО</t>
  </si>
  <si>
    <t xml:space="preserve">  МУ "Оказание услуг "Развитие"      </t>
  </si>
  <si>
    <t xml:space="preserve"> МУ "Оказание услуг "Развитие"      </t>
  </si>
  <si>
    <t>Итого по разделу 2, в т.ч.:</t>
  </si>
  <si>
    <t>Областной бюджет ЛО</t>
  </si>
  <si>
    <t>Итого по разделу 3, в т.ч.:</t>
  </si>
  <si>
    <t>Всего, в том числе по источникам:</t>
  </si>
  <si>
    <t>1.1.</t>
  </si>
  <si>
    <t>2017 г.</t>
  </si>
  <si>
    <t>2018 г.</t>
  </si>
  <si>
    <t>2019 г.</t>
  </si>
  <si>
    <t>2020 г.</t>
  </si>
  <si>
    <t>1.2.</t>
  </si>
  <si>
    <t>Итого по разделу 1, в т.ч.:</t>
  </si>
  <si>
    <t xml:space="preserve">                  Раздел 1. Организация обеспечения потребителей МО Сертолово качественными коммунальными услугами</t>
  </si>
  <si>
    <t>1.3.</t>
  </si>
  <si>
    <t>1.4.</t>
  </si>
  <si>
    <t>1.5.</t>
  </si>
  <si>
    <t>Раздел 2. Организация надежного уличного освещения на территории МО Сертолово</t>
  </si>
  <si>
    <t xml:space="preserve">                           Раздел 3. Обеспечение развития объектов транспортной инфраструктуры на территории МО Сертолово</t>
  </si>
  <si>
    <t xml:space="preserve">Строительство двухтрубной системы горячего водоснабжения  </t>
  </si>
  <si>
    <t>Строительство инженерной  и транспортной инфраструктуры к земельным участкам для ИЖС, выделенным для многодетных семей, по адресу: мкр. Чёрная Речка, г. Сертолово, Всеволожский район, Ленинградской области</t>
  </si>
  <si>
    <t xml:space="preserve">МУ "Оказание услуг "Развитие"      </t>
  </si>
  <si>
    <t>Проектирование,  реконструкция, модернизация и строительство участков сети уличного освещения города Сертолово</t>
  </si>
  <si>
    <t>Проектирование системы водоотведения дождевых вод на территории города Сертолово</t>
  </si>
  <si>
    <t>Проектирование, реконструкция  и строительство объектов транспортной инфраструктуры на территории МО Сертолово</t>
  </si>
  <si>
    <t>Актуализация схем теплоснабжения, водоснабжения и водоотведения на территории МО Сертолово с учетом перспективы развития</t>
  </si>
  <si>
    <t>Строительство  двухтрубной системы горячего водоснабжения  позволит улучшить качество подаваемой горячей воды   потребителям по  ул. Заречная, ул. Ветеранов, ул. Школьная.</t>
  </si>
  <si>
    <t>Строительство инженерной и транспортной инфраструктуры к  земельным участкам  позволит обеспечить данные участки инженерной инфраструктурой, а также улично-дорожной сетью с выездом на автомобильную дорогу  регионального значения "Парголово-Огоньки".</t>
  </si>
  <si>
    <t>Приложение №1</t>
  </si>
  <si>
    <t xml:space="preserve">к постановлению </t>
  </si>
  <si>
    <t>администрации МО Сертолово</t>
  </si>
  <si>
    <t>Проектирование системы водоотведения на територии города Сертолово позволит получить комплект проектно-сметной документации для дальнейшего ее строительства,  в целях повышения комфортности проживания населения города Сертолово.</t>
  </si>
  <si>
    <t>Актуализация схем теплоснабжения, водоснабжения и водоотведения позволит рационально решать вопросы теплоснабжения, водоснабжения и водоотведения новых объектов градостроения МО Сертолово.</t>
  </si>
  <si>
    <t>2.2.</t>
  </si>
  <si>
    <t>Актуализация схемы уличного освещения на территории МО Сертолово с учетом перспективы развития</t>
  </si>
  <si>
    <t>Реконструкция, модернизация и строительство участков сети уличного освещения города Сертолово позволит  повысить освещенность территории города Сертолово, а также обеспечит экономичность, надежность и экологичность функционирования  сети уличного освещения.</t>
  </si>
  <si>
    <t>Актуализация схемы уличного освещения на территории МО Сертолово повысит эффективность  планирования регламентных работ, что позволит увеличить сроки эксплуатации имеющейся инфраструктуры, позволит своевременно осуществлять замену участков сети уличного освещения  имеющих значительный физический износ, развивать сети уличного наружного освещения, решать вопросы связанные с  энергоэффективностью и функциональными улучшениями освещения территории МО Сертолово.</t>
  </si>
  <si>
    <t xml:space="preserve"> Реконструкция и строительство объектов транспортной инфраструктуры  позволит связать новые объекты градостроения с существующей транспортной системой, улучшить транспортно-эксплуатационные характеристики дорог и проездов, повысит безопасность и устойчивость транспортной системы.</t>
  </si>
  <si>
    <t>2019-2021 гг.</t>
  </si>
  <si>
    <t>Бюджет МО "Всеволожский муниципальный район"</t>
  </si>
  <si>
    <t>Всего                  (тыс. руб.)</t>
  </si>
  <si>
    <t>2021 г.</t>
  </si>
  <si>
    <t>2022 г.</t>
  </si>
  <si>
    <t>2017-2020 гг.</t>
  </si>
  <si>
    <t>2018-2022 гг.</t>
  </si>
  <si>
    <t>Ответственный за выполнение мероприятия</t>
  </si>
  <si>
    <t>2017, 2021, 2022 гг.</t>
  </si>
  <si>
    <t xml:space="preserve">2017г., 2019г, 2021г. </t>
  </si>
  <si>
    <t xml:space="preserve"> Строительство канализационного коллектора протяженностью 8,594 км от мкр. Черная Речка до ГКНС в г. Сертолово,  КНС производительностью 4200 м3/сут   в мкр. Черная Речка позволит исключить сброс неочищенных сточных вод на рельеф местности в мкр. Черная Речка.</t>
  </si>
  <si>
    <t>2021г.</t>
  </si>
  <si>
    <r>
      <t xml:space="preserve"> </t>
    </r>
    <r>
      <rPr>
        <b/>
        <sz val="16"/>
        <rFont val="Times New Roman"/>
        <family val="1"/>
      </rPr>
      <t>"Развитие инженерной и транспортной инфраструктуры на территории МО Сертолово" на 2017-2022 годы</t>
    </r>
  </si>
  <si>
    <r>
      <t>от _</t>
    </r>
    <r>
      <rPr>
        <u val="single"/>
        <sz val="12"/>
        <rFont val="Times New Roman"/>
        <family val="1"/>
      </rPr>
      <t xml:space="preserve">16.03.2020 г. </t>
    </r>
    <r>
      <rPr>
        <sz val="12"/>
        <rFont val="Times New Roman"/>
        <family val="1"/>
      </rPr>
      <t xml:space="preserve"> №</t>
    </r>
    <r>
      <rPr>
        <u val="single"/>
        <sz val="12"/>
        <rFont val="Times New Roman"/>
        <family val="1"/>
      </rPr>
      <t xml:space="preserve"> 202</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</si>
</sst>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1">
    <font>
      <sz val="10"/>
      <name val="Arial Cyr"/>
      <family val="0"/>
    </font>
    <font>
      <b/>
      <sz val="12"/>
      <name val="Times New Roman"/>
      <family val="1"/>
    </font>
    <font>
      <sz val="11"/>
      <name val="Times New Roman"/>
      <family val="1"/>
    </font>
    <font>
      <sz val="10"/>
      <name val="Times New Roman"/>
      <family val="1"/>
    </font>
    <font>
      <sz val="8"/>
      <name val="Times New Roman"/>
      <family val="1"/>
    </font>
    <font>
      <sz val="8"/>
      <name val="Arial Cyr"/>
      <family val="0"/>
    </font>
    <font>
      <u val="single"/>
      <sz val="10"/>
      <color indexed="12"/>
      <name val="Arial Cyr"/>
      <family val="0"/>
    </font>
    <font>
      <u val="single"/>
      <sz val="10"/>
      <color indexed="36"/>
      <name val="Arial Cyr"/>
      <family val="0"/>
    </font>
    <font>
      <sz val="14"/>
      <name val="Arial Cyr"/>
      <family val="0"/>
    </font>
    <font>
      <sz val="11"/>
      <color indexed="10"/>
      <name val="Times New Roman"/>
      <family val="1"/>
    </font>
    <font>
      <sz val="10"/>
      <color indexed="10"/>
      <name val="Arial Cyr"/>
      <family val="0"/>
    </font>
    <font>
      <sz val="10"/>
      <color indexed="23"/>
      <name val="Helvetica"/>
      <family val="2"/>
    </font>
    <font>
      <sz val="12"/>
      <name val="Times New Roman"/>
      <family val="1"/>
    </font>
    <font>
      <sz val="14"/>
      <name val="Times New Roman"/>
      <family val="1"/>
    </font>
    <font>
      <sz val="9"/>
      <name val="Times New Roman"/>
      <family val="1"/>
    </font>
    <font>
      <b/>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name val="Times New Roman"/>
      <family val="1"/>
    </font>
    <font>
      <sz val="10"/>
      <color indexed="10"/>
      <name val="Times New Roman"/>
      <family val="1"/>
    </font>
    <font>
      <b/>
      <sz val="11"/>
      <color indexed="10"/>
      <name val="Times New Roman"/>
      <family val="1"/>
    </font>
    <font>
      <sz val="9"/>
      <color indexed="10"/>
      <name val="Times New Roman"/>
      <family val="1"/>
    </font>
    <font>
      <b/>
      <sz val="12"/>
      <color indexed="10"/>
      <name val="Times New Roman"/>
      <family val="1"/>
    </font>
    <font>
      <b/>
      <sz val="11"/>
      <name val="Times New Roman"/>
      <family val="1"/>
    </font>
    <font>
      <b/>
      <sz val="1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7"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126">
    <xf numFmtId="0" fontId="0" fillId="0" borderId="0" xfId="0" applyAlignment="1">
      <alignment/>
    </xf>
    <xf numFmtId="0" fontId="0" fillId="0" borderId="0" xfId="0" applyFill="1" applyAlignment="1">
      <alignment/>
    </xf>
    <xf numFmtId="0" fontId="4" fillId="0" borderId="10" xfId="0" applyFont="1" applyFill="1" applyBorder="1" applyAlignment="1">
      <alignment horizontal="center" wrapText="1"/>
    </xf>
    <xf numFmtId="0" fontId="0" fillId="0" borderId="0" xfId="0" applyFill="1" applyBorder="1" applyAlignment="1">
      <alignment/>
    </xf>
    <xf numFmtId="0" fontId="5" fillId="0" borderId="0" xfId="0" applyFont="1" applyFill="1" applyAlignment="1">
      <alignment/>
    </xf>
    <xf numFmtId="0" fontId="0" fillId="0" borderId="0" xfId="0" applyFill="1" applyAlignment="1">
      <alignment horizontal="left"/>
    </xf>
    <xf numFmtId="0" fontId="0" fillId="0" borderId="0" xfId="0" applyFont="1" applyFill="1" applyAlignment="1">
      <alignment/>
    </xf>
    <xf numFmtId="0" fontId="8" fillId="0" borderId="0" xfId="0" applyFont="1" applyFill="1" applyAlignment="1">
      <alignment/>
    </xf>
    <xf numFmtId="0" fontId="3" fillId="0" borderId="0" xfId="0" applyFont="1" applyFill="1" applyAlignment="1">
      <alignment/>
    </xf>
    <xf numFmtId="0" fontId="11" fillId="0" borderId="0" xfId="0" applyFont="1" applyAlignment="1">
      <alignment/>
    </xf>
    <xf numFmtId="0" fontId="10" fillId="0" borderId="0" xfId="0" applyFont="1" applyFill="1" applyAlignment="1">
      <alignment/>
    </xf>
    <xf numFmtId="0" fontId="3" fillId="0" borderId="10" xfId="0" applyFont="1" applyFill="1" applyBorder="1" applyAlignment="1">
      <alignment horizontal="center" vertical="center" wrapText="1"/>
    </xf>
    <xf numFmtId="0" fontId="12" fillId="0" borderId="0" xfId="0" applyFont="1" applyFill="1" applyAlignment="1">
      <alignment/>
    </xf>
    <xf numFmtId="0" fontId="0" fillId="0" borderId="0" xfId="0" applyFont="1" applyFill="1" applyAlignment="1">
      <alignment/>
    </xf>
    <xf numFmtId="0" fontId="13" fillId="0" borderId="0" xfId="0" applyFont="1" applyFill="1" applyBorder="1" applyAlignment="1">
      <alignment horizontal="center" wrapText="1"/>
    </xf>
    <xf numFmtId="0" fontId="1" fillId="0" borderId="0" xfId="0" applyFont="1" applyFill="1" applyBorder="1" applyAlignment="1">
      <alignment wrapText="1"/>
    </xf>
    <xf numFmtId="0" fontId="0" fillId="0" borderId="0" xfId="0" applyFont="1" applyFill="1" applyAlignment="1">
      <alignment/>
    </xf>
    <xf numFmtId="0" fontId="1" fillId="0" borderId="0" xfId="0" applyFont="1" applyFill="1" applyBorder="1" applyAlignment="1">
      <alignment horizontal="center" wrapText="1"/>
    </xf>
    <xf numFmtId="0" fontId="2" fillId="0" borderId="10" xfId="0" applyFont="1" applyFill="1" applyBorder="1" applyAlignment="1">
      <alignment horizontal="center" vertical="center" wrapText="1"/>
    </xf>
    <xf numFmtId="0" fontId="14" fillId="0" borderId="10" xfId="0" applyFont="1" applyFill="1" applyBorder="1" applyAlignment="1">
      <alignment horizontal="center" wrapText="1"/>
    </xf>
    <xf numFmtId="0" fontId="0" fillId="0" borderId="0" xfId="0" applyFont="1" applyFill="1" applyAlignment="1">
      <alignment horizontal="left"/>
    </xf>
    <xf numFmtId="0" fontId="2" fillId="0" borderId="10" xfId="0" applyFont="1" applyFill="1" applyBorder="1" applyAlignment="1">
      <alignment horizontal="center" wrapText="1"/>
    </xf>
    <xf numFmtId="0" fontId="2" fillId="0" borderId="10" xfId="0" applyFont="1" applyFill="1" applyBorder="1" applyAlignment="1">
      <alignment/>
    </xf>
    <xf numFmtId="0" fontId="35" fillId="0" borderId="10" xfId="0" applyFont="1" applyFill="1" applyBorder="1" applyAlignment="1">
      <alignment vertical="center" wrapText="1"/>
    </xf>
    <xf numFmtId="0" fontId="37"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38" fillId="0" borderId="10" xfId="0" applyFont="1" applyFill="1" applyBorder="1" applyAlignment="1">
      <alignment horizontal="center" vertical="center" wrapText="1"/>
    </xf>
    <xf numFmtId="176" fontId="36" fillId="24"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25" borderId="10" xfId="0" applyNumberFormat="1" applyFont="1" applyFill="1" applyBorder="1" applyAlignment="1">
      <alignment horizontal="center" vertical="center" wrapText="1"/>
    </xf>
    <xf numFmtId="0" fontId="10" fillId="0" borderId="0" xfId="0" applyFont="1" applyFill="1" applyAlignment="1">
      <alignment horizontal="left"/>
    </xf>
    <xf numFmtId="177" fontId="37" fillId="0" borderId="10"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0" xfId="0" applyNumberFormat="1" applyFont="1" applyFill="1" applyBorder="1" applyAlignment="1">
      <alignment horizontal="center" vertical="center" wrapText="1"/>
    </xf>
    <xf numFmtId="176" fontId="36" fillId="24" borderId="11" xfId="0" applyNumberFormat="1" applyFont="1" applyFill="1" applyBorder="1" applyAlignment="1">
      <alignment horizontal="center" vertical="center" wrapText="1"/>
    </xf>
    <xf numFmtId="0" fontId="37" fillId="0" borderId="0" xfId="0" applyFont="1" applyFill="1" applyAlignment="1">
      <alignment/>
    </xf>
    <xf numFmtId="0" fontId="10" fillId="0" borderId="12" xfId="0" applyFont="1" applyBorder="1" applyAlignment="1">
      <alignment horizontal="center" vertical="center" wrapText="1"/>
    </xf>
    <xf numFmtId="16"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3" fillId="0" borderId="11" xfId="0" applyFont="1" applyFill="1" applyBorder="1" applyAlignment="1">
      <alignment horizontal="center" vertical="center" wrapText="1"/>
    </xf>
    <xf numFmtId="177" fontId="39" fillId="0" borderId="10" xfId="0" applyNumberFormat="1" applyFont="1" applyFill="1" applyBorder="1" applyAlignment="1">
      <alignment horizontal="center" vertical="center"/>
    </xf>
    <xf numFmtId="177" fontId="2" fillId="25" borderId="10" xfId="0" applyNumberFormat="1" applyFont="1" applyFill="1" applyBorder="1" applyAlignment="1">
      <alignment horizontal="center" vertical="center" wrapText="1"/>
    </xf>
    <xf numFmtId="0" fontId="14" fillId="25" borderId="10" xfId="0" applyFont="1" applyFill="1" applyBorder="1" applyAlignment="1">
      <alignment horizontal="center" vertical="center" wrapText="1"/>
    </xf>
    <xf numFmtId="0" fontId="3" fillId="25" borderId="10" xfId="0" applyFont="1" applyFill="1" applyBorder="1" applyAlignment="1">
      <alignment horizontal="left" vertical="top" wrapText="1"/>
    </xf>
    <xf numFmtId="177" fontId="2" fillId="24"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77" fontId="2" fillId="25" borderId="14" xfId="0" applyNumberFormat="1" applyFont="1" applyFill="1" applyBorder="1" applyAlignment="1">
      <alignment horizontal="center" vertical="center" wrapText="1"/>
    </xf>
    <xf numFmtId="4" fontId="2" fillId="25" borderId="14"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4" fontId="2" fillId="25" borderId="10" xfId="0" applyNumberFormat="1" applyFont="1" applyFill="1" applyBorder="1" applyAlignment="1">
      <alignment horizontal="center" vertical="center" wrapText="1"/>
    </xf>
    <xf numFmtId="0" fontId="3" fillId="25" borderId="16"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25" borderId="18" xfId="0" applyFont="1" applyFill="1" applyBorder="1" applyAlignment="1">
      <alignment horizontal="center" vertical="center" wrapText="1"/>
    </xf>
    <xf numFmtId="177" fontId="0" fillId="25" borderId="10" xfId="0" applyNumberFormat="1" applyFont="1" applyFill="1" applyBorder="1" applyAlignment="1">
      <alignment horizontal="center" vertical="center"/>
    </xf>
    <xf numFmtId="0" fontId="39" fillId="0" borderId="10" xfId="0" applyFont="1" applyFill="1" applyBorder="1" applyAlignment="1">
      <alignment vertical="center" wrapText="1"/>
    </xf>
    <xf numFmtId="177" fontId="39" fillId="25"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24" borderId="10" xfId="0" applyFont="1" applyFill="1" applyBorder="1" applyAlignment="1">
      <alignment vertical="center" wrapText="1"/>
    </xf>
    <xf numFmtId="177" fontId="39" fillId="24" borderId="10" xfId="0" applyNumberFormat="1" applyFont="1" applyFill="1" applyBorder="1" applyAlignment="1">
      <alignment horizontal="center" vertical="center"/>
    </xf>
    <xf numFmtId="177" fontId="39" fillId="24" borderId="10" xfId="0" applyNumberFormat="1" applyFont="1" applyFill="1" applyBorder="1" applyAlignment="1">
      <alignment horizontal="center" vertical="center" wrapText="1"/>
    </xf>
    <xf numFmtId="176" fontId="2" fillId="24"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2" xfId="0" applyFont="1" applyBorder="1" applyAlignment="1">
      <alignment horizontal="center" vertical="center" wrapText="1"/>
    </xf>
    <xf numFmtId="0" fontId="2" fillId="25" borderId="10" xfId="0" applyFont="1" applyFill="1" applyBorder="1" applyAlignment="1">
      <alignment horizontal="left" vertical="top" wrapText="1"/>
    </xf>
    <xf numFmtId="177" fontId="0"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176" fontId="39" fillId="0" borderId="10" xfId="0" applyNumberFormat="1"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176" fontId="2" fillId="24" borderId="10"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177" fontId="39" fillId="0" borderId="10"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2" fillId="0" borderId="10" xfId="0" applyFont="1" applyFill="1" applyBorder="1" applyAlignment="1">
      <alignment vertical="center" wrapText="1"/>
    </xf>
    <xf numFmtId="176" fontId="12" fillId="0" borderId="11" xfId="0" applyNumberFormat="1" applyFont="1" applyFill="1" applyBorder="1" applyAlignment="1">
      <alignment horizontal="center" vertical="center" wrapText="1"/>
    </xf>
    <xf numFmtId="0" fontId="0" fillId="0" borderId="10" xfId="0" applyFont="1" applyFill="1" applyBorder="1" applyAlignment="1">
      <alignment/>
    </xf>
    <xf numFmtId="0" fontId="3" fillId="24" borderId="10" xfId="0" applyNumberFormat="1" applyFont="1" applyFill="1" applyBorder="1" applyAlignment="1">
      <alignment horizontal="center" vertical="center" wrapText="1"/>
    </xf>
    <xf numFmtId="0" fontId="12" fillId="24" borderId="10" xfId="0" applyFont="1" applyFill="1" applyBorder="1" applyAlignment="1">
      <alignment vertical="center" wrapText="1"/>
    </xf>
    <xf numFmtId="176" fontId="12" fillId="24" borderId="11" xfId="0" applyNumberFormat="1" applyFont="1" applyFill="1" applyBorder="1" applyAlignment="1">
      <alignment horizontal="center" vertical="center" wrapText="1"/>
    </xf>
    <xf numFmtId="177" fontId="2" fillId="24" borderId="10" xfId="0" applyNumberFormat="1" applyFont="1" applyFill="1" applyBorder="1" applyAlignment="1">
      <alignment horizontal="center" vertical="center"/>
    </xf>
    <xf numFmtId="0" fontId="0" fillId="24" borderId="10" xfId="0" applyFont="1" applyFill="1" applyBorder="1" applyAlignment="1">
      <alignment/>
    </xf>
    <xf numFmtId="0" fontId="2" fillId="24" borderId="19"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 fillId="0" borderId="10" xfId="0" applyFont="1" applyFill="1" applyBorder="1" applyAlignment="1">
      <alignment vertical="top" wrapText="1"/>
    </xf>
    <xf numFmtId="176" fontId="3" fillId="0" borderId="11" xfId="0" applyNumberFormat="1" applyFont="1" applyFill="1" applyBorder="1" applyAlignment="1">
      <alignment horizontal="center" vertical="center" wrapText="1"/>
    </xf>
    <xf numFmtId="0" fontId="3" fillId="0" borderId="10" xfId="0" applyFont="1" applyFill="1" applyBorder="1" applyAlignment="1">
      <alignment wrapText="1"/>
    </xf>
    <xf numFmtId="0" fontId="0" fillId="0" borderId="0" xfId="0" applyFont="1" applyFill="1" applyBorder="1" applyAlignment="1">
      <alignment/>
    </xf>
    <xf numFmtId="0" fontId="15" fillId="0" borderId="0" xfId="0" applyFont="1" applyFill="1" applyBorder="1" applyAlignment="1">
      <alignment/>
    </xf>
    <xf numFmtId="0" fontId="40" fillId="0" borderId="0" xfId="0" applyFont="1" applyFill="1" applyBorder="1" applyAlignment="1">
      <alignment/>
    </xf>
    <xf numFmtId="177" fontId="40" fillId="0" borderId="17" xfId="0" applyNumberFormat="1" applyFont="1" applyFill="1" applyBorder="1" applyAlignment="1">
      <alignment/>
    </xf>
    <xf numFmtId="177" fontId="40" fillId="0" borderId="0" xfId="0" applyNumberFormat="1" applyFont="1" applyFill="1" applyBorder="1" applyAlignment="1">
      <alignment/>
    </xf>
    <xf numFmtId="177" fontId="0" fillId="0" borderId="0" xfId="0" applyNumberFormat="1" applyFont="1" applyFill="1" applyBorder="1" applyAlignment="1">
      <alignment/>
    </xf>
    <xf numFmtId="176" fontId="40" fillId="0" borderId="0" xfId="0" applyNumberFormat="1" applyFont="1" applyFill="1" applyBorder="1" applyAlignment="1">
      <alignment/>
    </xf>
    <xf numFmtId="0" fontId="0" fillId="0" borderId="20" xfId="0" applyFont="1" applyFill="1" applyBorder="1" applyAlignment="1">
      <alignment/>
    </xf>
    <xf numFmtId="176" fontId="39" fillId="24" borderId="11" xfId="0" applyNumberFormat="1" applyFont="1" applyFill="1" applyBorder="1" applyAlignment="1">
      <alignment horizontal="center" vertical="center" wrapText="1"/>
    </xf>
    <xf numFmtId="0" fontId="2" fillId="24" borderId="10" xfId="0" applyFont="1" applyFill="1" applyBorder="1" applyAlignment="1">
      <alignment horizontal="left" vertical="center" wrapText="1"/>
    </xf>
    <xf numFmtId="0" fontId="3" fillId="0" borderId="14"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1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3" fillId="25" borderId="14" xfId="0" applyFont="1" applyFill="1" applyBorder="1" applyAlignment="1">
      <alignment horizontal="left" vertical="top" wrapText="1"/>
    </xf>
    <xf numFmtId="0" fontId="0" fillId="0" borderId="21" xfId="0" applyFont="1" applyBorder="1" applyAlignment="1">
      <alignment horizontal="left" vertical="top"/>
    </xf>
    <xf numFmtId="0" fontId="0" fillId="0" borderId="12" xfId="0" applyFont="1" applyBorder="1" applyAlignment="1">
      <alignment horizontal="left" vertical="top"/>
    </xf>
    <xf numFmtId="0" fontId="3" fillId="0" borderId="14"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12" xfId="0" applyFont="1" applyBorder="1" applyAlignment="1">
      <alignment horizontal="left" vertical="top" wrapText="1"/>
    </xf>
    <xf numFmtId="0" fontId="2" fillId="0" borderId="14" xfId="0" applyFont="1" applyFill="1" applyBorder="1" applyAlignment="1">
      <alignment horizontal="left" vertical="top" wrapText="1"/>
    </xf>
    <xf numFmtId="0" fontId="1" fillId="0" borderId="1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xf numFmtId="16" fontId="3" fillId="0" borderId="14" xfId="0" applyNumberFormat="1" applyFont="1" applyFill="1" applyBorder="1" applyAlignment="1">
      <alignment horizontal="center" vertical="center" wrapText="1"/>
    </xf>
    <xf numFmtId="0" fontId="0" fillId="0" borderId="21" xfId="0" applyFont="1" applyBorder="1" applyAlignment="1">
      <alignment/>
    </xf>
    <xf numFmtId="0" fontId="13" fillId="0" borderId="0" xfId="0" applyFont="1" applyFill="1" applyBorder="1" applyAlignment="1">
      <alignment horizontal="center" wrapText="1"/>
    </xf>
    <xf numFmtId="0" fontId="15" fillId="0" borderId="0" xfId="0" applyFont="1" applyFill="1" applyBorder="1" applyAlignment="1">
      <alignment horizontal="center" wrapText="1"/>
    </xf>
    <xf numFmtId="0" fontId="14" fillId="25"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3" fillId="25" borderId="1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9"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1438275</xdr:colOff>
      <xdr:row>22</xdr:row>
      <xdr:rowOff>219075</xdr:rowOff>
    </xdr:from>
    <xdr:ext cx="85725" cy="200025"/>
    <xdr:sp fLocksText="0">
      <xdr:nvSpPr>
        <xdr:cNvPr id="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50</xdr:row>
      <xdr:rowOff>0</xdr:rowOff>
    </xdr:from>
    <xdr:ext cx="85725" cy="200025"/>
    <xdr:sp>
      <xdr:nvSpPr>
        <xdr:cNvPr id="190" name="TextBox 858"/>
        <xdr:cNvSpPr txBox="1">
          <a:spLocks noChangeArrowheads="1"/>
        </xdr:cNvSpPr>
      </xdr:nvSpPr>
      <xdr:spPr>
        <a:xfrm>
          <a:off x="3619500" y="16935450"/>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380" name="TextBox 24"/>
        <xdr:cNvSpPr txBox="1">
          <a:spLocks noChangeArrowheads="1"/>
        </xdr:cNvSpPr>
      </xdr:nvSpPr>
      <xdr:spPr>
        <a:xfrm>
          <a:off x="3619500" y="1584007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570" name="TextBox 214"/>
        <xdr:cNvSpPr txBox="1">
          <a:spLocks noChangeArrowheads="1"/>
        </xdr:cNvSpPr>
      </xdr:nvSpPr>
      <xdr:spPr>
        <a:xfrm>
          <a:off x="3619500" y="1584007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0"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1"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2"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3"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4"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5"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6"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7"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8"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9"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0"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1"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2"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3"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4"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5"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6"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7"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8"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9"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0"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1"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2"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3"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4"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5"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6"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7" name="Text Box 1"/>
        <xdr:cNvSpPr txBox="1">
          <a:spLocks noChangeArrowheads="1"/>
        </xdr:cNvSpPr>
      </xdr:nvSpPr>
      <xdr:spPr>
        <a:xfrm>
          <a:off x="1771650" y="70770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8" name="Text Box 2"/>
        <xdr:cNvSpPr txBox="1">
          <a:spLocks noChangeArrowheads="1"/>
        </xdr:cNvSpPr>
      </xdr:nvSpPr>
      <xdr:spPr>
        <a:xfrm>
          <a:off x="1771650" y="58769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9" name="Text Box 3"/>
        <xdr:cNvSpPr txBox="1">
          <a:spLocks noChangeArrowheads="1"/>
        </xdr:cNvSpPr>
      </xdr:nvSpPr>
      <xdr:spPr>
        <a:xfrm>
          <a:off x="1771650" y="51339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760" name="TextBox 404"/>
        <xdr:cNvSpPr txBox="1">
          <a:spLocks noChangeArrowheads="1"/>
        </xdr:cNvSpPr>
      </xdr:nvSpPr>
      <xdr:spPr>
        <a:xfrm>
          <a:off x="3619500" y="1584007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SheetLayoutView="100" zoomScalePageLayoutView="0" workbookViewId="0" topLeftCell="E2">
      <selection activeCell="J4" sqref="J4"/>
    </sheetView>
  </sheetViews>
  <sheetFormatPr defaultColWidth="9.00390625" defaultRowHeight="12.75"/>
  <cols>
    <col min="1" max="1" width="4.375" style="6" customWidth="1"/>
    <col min="2" max="2" width="34.875" style="1" customWidth="1"/>
    <col min="3" max="3" width="14.75390625" style="1" customWidth="1"/>
    <col min="4" max="4" width="13.125" style="1" customWidth="1"/>
    <col min="5" max="5" width="15.375" style="1" customWidth="1"/>
    <col min="6" max="11" width="13.25390625" style="1" customWidth="1"/>
    <col min="12" max="12" width="12.875" style="1" customWidth="1"/>
    <col min="13" max="13" width="37.625" style="1" customWidth="1"/>
    <col min="14" max="16384" width="9.125" style="1" customWidth="1"/>
  </cols>
  <sheetData>
    <row r="1" spans="1:13" ht="13.5" customHeight="1" hidden="1">
      <c r="A1" s="1"/>
      <c r="L1" s="8"/>
      <c r="M1" s="8"/>
    </row>
    <row r="2" spans="1:13" ht="13.5" customHeight="1">
      <c r="A2" s="1"/>
      <c r="L2" s="12"/>
      <c r="M2" s="12" t="s">
        <v>42</v>
      </c>
    </row>
    <row r="3" spans="1:13" ht="13.5" customHeight="1">
      <c r="A3" s="1"/>
      <c r="L3" s="12"/>
      <c r="M3" s="12" t="s">
        <v>43</v>
      </c>
    </row>
    <row r="4" spans="1:13" ht="13.5" customHeight="1">
      <c r="A4" s="1"/>
      <c r="L4" s="12"/>
      <c r="M4" s="12" t="s">
        <v>44</v>
      </c>
    </row>
    <row r="5" spans="1:13" ht="13.5" customHeight="1">
      <c r="A5" s="1"/>
      <c r="L5" s="12"/>
      <c r="M5" s="12" t="s">
        <v>65</v>
      </c>
    </row>
    <row r="6" spans="1:13" ht="13.5" customHeight="1">
      <c r="A6" s="1"/>
      <c r="L6" s="8"/>
      <c r="M6" s="8"/>
    </row>
    <row r="7" spans="1:13" ht="13.5" customHeight="1">
      <c r="A7" s="1"/>
      <c r="L7" s="8"/>
      <c r="M7" s="8"/>
    </row>
    <row r="8" spans="1:13" ht="13.5" customHeight="1">
      <c r="A8" s="1"/>
      <c r="L8" s="8"/>
      <c r="M8" s="8"/>
    </row>
    <row r="9" spans="1:12" s="7" customFormat="1" ht="18.75">
      <c r="A9" s="14"/>
      <c r="B9" s="117" t="s">
        <v>11</v>
      </c>
      <c r="C9" s="117"/>
      <c r="D9" s="117"/>
      <c r="E9" s="117"/>
      <c r="F9" s="117"/>
      <c r="G9" s="117"/>
      <c r="H9" s="117"/>
      <c r="I9" s="117"/>
      <c r="J9" s="117"/>
      <c r="K9" s="117"/>
      <c r="L9" s="117"/>
    </row>
    <row r="10" spans="1:12" s="13" customFormat="1" ht="19.5" customHeight="1">
      <c r="A10" s="118" t="s">
        <v>64</v>
      </c>
      <c r="B10" s="118"/>
      <c r="C10" s="118"/>
      <c r="D10" s="118"/>
      <c r="E10" s="118"/>
      <c r="F10" s="118"/>
      <c r="G10" s="118"/>
      <c r="H10" s="118"/>
      <c r="I10" s="118"/>
      <c r="J10" s="118"/>
      <c r="K10" s="118"/>
      <c r="L10" s="118"/>
    </row>
    <row r="11" spans="1:13" s="16" customFormat="1" ht="9.75" customHeight="1">
      <c r="A11" s="15"/>
      <c r="B11" s="15"/>
      <c r="C11" s="15"/>
      <c r="D11" s="15"/>
      <c r="E11" s="15"/>
      <c r="F11" s="15"/>
      <c r="G11" s="15"/>
      <c r="H11" s="15"/>
      <c r="I11" s="15"/>
      <c r="J11" s="15"/>
      <c r="K11" s="15"/>
      <c r="L11" s="15"/>
      <c r="M11" s="15"/>
    </row>
    <row r="12" spans="1:13" s="16" customFormat="1" ht="5.25" customHeight="1" hidden="1">
      <c r="A12" s="17"/>
      <c r="B12" s="17"/>
      <c r="C12" s="17"/>
      <c r="D12" s="17"/>
      <c r="E12" s="17"/>
      <c r="F12" s="17"/>
      <c r="G12" s="17"/>
      <c r="H12" s="17"/>
      <c r="I12" s="17"/>
      <c r="J12" s="17"/>
      <c r="K12" s="17"/>
      <c r="L12" s="17"/>
      <c r="M12" s="17"/>
    </row>
    <row r="13" spans="1:13" s="6" customFormat="1" ht="66.75" customHeight="1">
      <c r="A13" s="18" t="s">
        <v>6</v>
      </c>
      <c r="B13" s="18" t="s">
        <v>3</v>
      </c>
      <c r="C13" s="11" t="s">
        <v>0</v>
      </c>
      <c r="D13" s="11" t="s">
        <v>4</v>
      </c>
      <c r="E13" s="18" t="s">
        <v>54</v>
      </c>
      <c r="F13" s="120" t="s">
        <v>1</v>
      </c>
      <c r="G13" s="121"/>
      <c r="H13" s="121"/>
      <c r="I13" s="121"/>
      <c r="J13" s="121"/>
      <c r="K13" s="122"/>
      <c r="L13" s="11" t="s">
        <v>59</v>
      </c>
      <c r="M13" s="18" t="s">
        <v>2</v>
      </c>
    </row>
    <row r="14" spans="1:13" s="6" customFormat="1" ht="22.5" customHeight="1">
      <c r="A14" s="22"/>
      <c r="B14" s="18"/>
      <c r="C14" s="11"/>
      <c r="D14" s="11"/>
      <c r="E14" s="18"/>
      <c r="F14" s="18" t="s">
        <v>21</v>
      </c>
      <c r="G14" s="18" t="s">
        <v>22</v>
      </c>
      <c r="H14" s="18" t="s">
        <v>23</v>
      </c>
      <c r="I14" s="18" t="s">
        <v>24</v>
      </c>
      <c r="J14" s="18" t="s">
        <v>55</v>
      </c>
      <c r="K14" s="18" t="s">
        <v>56</v>
      </c>
      <c r="L14" s="11"/>
      <c r="M14" s="18"/>
    </row>
    <row r="15" spans="1:13" s="4" customFormat="1" ht="14.25" customHeight="1">
      <c r="A15" s="2">
        <v>1</v>
      </c>
      <c r="B15" s="2">
        <v>2</v>
      </c>
      <c r="C15" s="2">
        <v>3</v>
      </c>
      <c r="D15" s="19">
        <v>4</v>
      </c>
      <c r="E15" s="19">
        <v>5</v>
      </c>
      <c r="F15" s="19">
        <v>6</v>
      </c>
      <c r="G15" s="19">
        <v>7</v>
      </c>
      <c r="H15" s="21">
        <v>8</v>
      </c>
      <c r="I15" s="19">
        <v>9</v>
      </c>
      <c r="J15" s="19">
        <v>10</v>
      </c>
      <c r="K15" s="19">
        <v>11</v>
      </c>
      <c r="L15" s="19">
        <v>12</v>
      </c>
      <c r="M15" s="19">
        <v>13</v>
      </c>
    </row>
    <row r="16" spans="1:12" s="20" customFormat="1" ht="15" customHeight="1">
      <c r="A16" s="112" t="s">
        <v>27</v>
      </c>
      <c r="B16" s="124"/>
      <c r="C16" s="124"/>
      <c r="D16" s="124"/>
      <c r="E16" s="124"/>
      <c r="F16" s="124"/>
      <c r="G16" s="124"/>
      <c r="H16" s="124"/>
      <c r="I16" s="124"/>
      <c r="J16" s="124"/>
      <c r="K16" s="124"/>
      <c r="L16" s="125"/>
    </row>
    <row r="17" spans="1:15" ht="63.75">
      <c r="A17" s="38" t="s">
        <v>20</v>
      </c>
      <c r="B17" s="39" t="s">
        <v>33</v>
      </c>
      <c r="C17" s="11" t="s">
        <v>5</v>
      </c>
      <c r="D17" s="40" t="s">
        <v>63</v>
      </c>
      <c r="E17" s="41">
        <f aca="true" t="shared" si="0" ref="E17:E27">F17+G17+H17+I17+J17+K17</f>
        <v>1000</v>
      </c>
      <c r="F17" s="42"/>
      <c r="G17" s="42"/>
      <c r="H17" s="42"/>
      <c r="I17" s="42"/>
      <c r="J17" s="42">
        <v>1000</v>
      </c>
      <c r="K17" s="42"/>
      <c r="L17" s="43" t="s">
        <v>35</v>
      </c>
      <c r="M17" s="44" t="s">
        <v>40</v>
      </c>
      <c r="O17" s="9"/>
    </row>
    <row r="18" spans="1:14" ht="79.5" customHeight="1">
      <c r="A18" s="38" t="s">
        <v>25</v>
      </c>
      <c r="B18" s="39" t="s">
        <v>39</v>
      </c>
      <c r="C18" s="11" t="s">
        <v>5</v>
      </c>
      <c r="D18" s="40" t="s">
        <v>61</v>
      </c>
      <c r="E18" s="41">
        <f t="shared" si="0"/>
        <v>4650</v>
      </c>
      <c r="F18" s="42">
        <v>1400</v>
      </c>
      <c r="G18" s="42"/>
      <c r="H18" s="42">
        <f>1000-250</f>
        <v>750</v>
      </c>
      <c r="I18" s="42">
        <v>1500</v>
      </c>
      <c r="J18" s="42">
        <v>1000</v>
      </c>
      <c r="K18" s="29"/>
      <c r="L18" s="43" t="s">
        <v>35</v>
      </c>
      <c r="M18" s="44" t="s">
        <v>46</v>
      </c>
      <c r="N18" s="9"/>
    </row>
    <row r="19" spans="1:13" ht="41.25" customHeight="1">
      <c r="A19" s="100" t="s">
        <v>28</v>
      </c>
      <c r="B19" s="111" t="s">
        <v>8</v>
      </c>
      <c r="C19" s="46" t="s">
        <v>19</v>
      </c>
      <c r="D19" s="123" t="s">
        <v>57</v>
      </c>
      <c r="E19" s="41">
        <f>F19+G19+H19+I19+J19+K19</f>
        <v>339557.93999999994</v>
      </c>
      <c r="F19" s="47">
        <f>F20+F21</f>
        <v>41913.8</v>
      </c>
      <c r="G19" s="47">
        <f>G20+G21</f>
        <v>110928.44</v>
      </c>
      <c r="H19" s="47">
        <f>H20+H21</f>
        <v>186515.69999999998</v>
      </c>
      <c r="I19" s="47">
        <f>I20+I21</f>
        <v>200</v>
      </c>
      <c r="J19" s="48"/>
      <c r="K19" s="48"/>
      <c r="L19" s="119" t="s">
        <v>14</v>
      </c>
      <c r="M19" s="105" t="s">
        <v>62</v>
      </c>
    </row>
    <row r="20" spans="1:13" ht="27" customHeight="1">
      <c r="A20" s="101"/>
      <c r="B20" s="109"/>
      <c r="C20" s="49" t="s">
        <v>5</v>
      </c>
      <c r="D20" s="101"/>
      <c r="E20" s="41">
        <f t="shared" si="0"/>
        <v>32942.54</v>
      </c>
      <c r="F20" s="47">
        <v>16913.8</v>
      </c>
      <c r="G20" s="47">
        <f>15501+1000-25-10338.96-836.1</f>
        <v>5300.9400000000005</v>
      </c>
      <c r="H20" s="47">
        <f>11630.5-500-987.4+384.7</f>
        <v>10527.800000000001</v>
      </c>
      <c r="I20" s="47">
        <v>200</v>
      </c>
      <c r="J20" s="48"/>
      <c r="K20" s="48"/>
      <c r="L20" s="101"/>
      <c r="M20" s="106"/>
    </row>
    <row r="21" spans="1:13" s="3" customFormat="1" ht="24.75" customHeight="1">
      <c r="A21" s="102"/>
      <c r="B21" s="110"/>
      <c r="C21" s="49" t="s">
        <v>13</v>
      </c>
      <c r="D21" s="102"/>
      <c r="E21" s="41">
        <f t="shared" si="0"/>
        <v>306615.4</v>
      </c>
      <c r="F21" s="47">
        <v>25000</v>
      </c>
      <c r="G21" s="47">
        <f>97500+8127.5</f>
        <v>105627.5</v>
      </c>
      <c r="H21" s="47">
        <f>154977.8+21010.1</f>
        <v>175987.9</v>
      </c>
      <c r="I21" s="42"/>
      <c r="J21" s="50"/>
      <c r="K21" s="50"/>
      <c r="L21" s="102"/>
      <c r="M21" s="107"/>
    </row>
    <row r="22" spans="1:13" ht="42.75" customHeight="1">
      <c r="A22" s="100" t="s">
        <v>29</v>
      </c>
      <c r="B22" s="111" t="s">
        <v>37</v>
      </c>
      <c r="C22" s="46" t="s">
        <v>19</v>
      </c>
      <c r="D22" s="51" t="s">
        <v>22</v>
      </c>
      <c r="E22" s="41">
        <f t="shared" si="0"/>
        <v>1510</v>
      </c>
      <c r="F22" s="47"/>
      <c r="G22" s="47">
        <f>G23+G24</f>
        <v>1510</v>
      </c>
      <c r="H22" s="47"/>
      <c r="I22" s="48"/>
      <c r="J22" s="52"/>
      <c r="K22" s="52"/>
      <c r="L22" s="104" t="s">
        <v>14</v>
      </c>
      <c r="M22" s="108" t="s">
        <v>45</v>
      </c>
    </row>
    <row r="23" spans="1:13" ht="26.25" customHeight="1">
      <c r="A23" s="101"/>
      <c r="B23" s="109"/>
      <c r="C23" s="49" t="s">
        <v>5</v>
      </c>
      <c r="D23" s="53"/>
      <c r="E23" s="41">
        <f t="shared" si="0"/>
        <v>1510</v>
      </c>
      <c r="F23" s="47"/>
      <c r="G23" s="47">
        <f>5000-520-2970</f>
        <v>1510</v>
      </c>
      <c r="H23" s="47"/>
      <c r="I23" s="48"/>
      <c r="J23" s="48"/>
      <c r="K23" s="48"/>
      <c r="L23" s="101"/>
      <c r="M23" s="109"/>
    </row>
    <row r="24" spans="1:13" s="3" customFormat="1" ht="26.25" customHeight="1">
      <c r="A24" s="102"/>
      <c r="B24" s="110"/>
      <c r="C24" s="49" t="s">
        <v>13</v>
      </c>
      <c r="D24" s="54"/>
      <c r="E24" s="41">
        <f t="shared" si="0"/>
        <v>0</v>
      </c>
      <c r="F24" s="50"/>
      <c r="G24" s="50"/>
      <c r="H24" s="50"/>
      <c r="I24" s="50"/>
      <c r="J24" s="50"/>
      <c r="K24" s="50"/>
      <c r="L24" s="102"/>
      <c r="M24" s="110"/>
    </row>
    <row r="25" spans="1:13" s="3" customFormat="1" ht="42" customHeight="1">
      <c r="A25" s="103" t="s">
        <v>30</v>
      </c>
      <c r="B25" s="111" t="s">
        <v>34</v>
      </c>
      <c r="C25" s="46" t="s">
        <v>19</v>
      </c>
      <c r="D25" s="51" t="s">
        <v>58</v>
      </c>
      <c r="E25" s="41">
        <f t="shared" si="0"/>
        <v>28077.9</v>
      </c>
      <c r="F25" s="42"/>
      <c r="G25" s="42">
        <f>G26+G27</f>
        <v>1307.9</v>
      </c>
      <c r="H25" s="42">
        <f>H26+H27</f>
        <v>3500</v>
      </c>
      <c r="I25" s="42">
        <f>I26+I27</f>
        <v>7270</v>
      </c>
      <c r="J25" s="42">
        <f>J26+J27</f>
        <v>8000</v>
      </c>
      <c r="K25" s="42">
        <f>K26+K27</f>
        <v>8000</v>
      </c>
      <c r="L25" s="104" t="s">
        <v>15</v>
      </c>
      <c r="M25" s="108" t="s">
        <v>41</v>
      </c>
    </row>
    <row r="26" spans="1:13" s="3" customFormat="1" ht="28.5" customHeight="1">
      <c r="A26" s="101"/>
      <c r="B26" s="109"/>
      <c r="C26" s="11" t="s">
        <v>5</v>
      </c>
      <c r="D26" s="53"/>
      <c r="E26" s="41">
        <f t="shared" si="0"/>
        <v>28077.9</v>
      </c>
      <c r="F26" s="42"/>
      <c r="G26" s="42">
        <f>1313.9-6</f>
        <v>1307.9</v>
      </c>
      <c r="H26" s="42">
        <v>3500</v>
      </c>
      <c r="I26" s="42">
        <v>7270</v>
      </c>
      <c r="J26" s="42">
        <v>8000</v>
      </c>
      <c r="K26" s="42">
        <v>8000</v>
      </c>
      <c r="L26" s="101"/>
      <c r="M26" s="109"/>
    </row>
    <row r="27" spans="1:13" s="3" customFormat="1" ht="21" customHeight="1">
      <c r="A27" s="102"/>
      <c r="B27" s="110"/>
      <c r="C27" s="11" t="s">
        <v>13</v>
      </c>
      <c r="D27" s="54"/>
      <c r="E27" s="41">
        <f t="shared" si="0"/>
        <v>0</v>
      </c>
      <c r="F27" s="55"/>
      <c r="G27" s="42"/>
      <c r="H27" s="42"/>
      <c r="I27" s="42"/>
      <c r="J27" s="42"/>
      <c r="K27" s="42"/>
      <c r="L27" s="102"/>
      <c r="M27" s="110"/>
    </row>
    <row r="28" spans="1:13" ht="18" customHeight="1">
      <c r="A28" s="34"/>
      <c r="B28" s="56" t="s">
        <v>26</v>
      </c>
      <c r="C28" s="23"/>
      <c r="D28" s="33"/>
      <c r="E28" s="41">
        <f>F28+G28+H28+I28+J28+K28</f>
        <v>374795.83999999997</v>
      </c>
      <c r="F28" s="57">
        <f aca="true" t="shared" si="1" ref="F28:K28">F17+F18+F19+F22+F25</f>
        <v>43313.8</v>
      </c>
      <c r="G28" s="57">
        <f t="shared" si="1"/>
        <v>113746.34</v>
      </c>
      <c r="H28" s="57">
        <f t="shared" si="1"/>
        <v>190765.69999999998</v>
      </c>
      <c r="I28" s="57">
        <f>I30</f>
        <v>8970</v>
      </c>
      <c r="J28" s="57">
        <f>J17+J18+J19+J22+J25</f>
        <v>10000</v>
      </c>
      <c r="K28" s="57">
        <f t="shared" si="1"/>
        <v>8000</v>
      </c>
      <c r="L28" s="24"/>
      <c r="M28" s="25"/>
    </row>
    <row r="29" spans="1:13" ht="15" customHeight="1" hidden="1">
      <c r="A29" s="26" t="s">
        <v>12</v>
      </c>
      <c r="B29" s="26"/>
      <c r="C29" s="26"/>
      <c r="D29" s="32"/>
      <c r="E29" s="58"/>
      <c r="F29" s="58"/>
      <c r="G29" s="58"/>
      <c r="H29" s="58"/>
      <c r="I29" s="58"/>
      <c r="J29" s="58"/>
      <c r="K29" s="58"/>
      <c r="L29" s="26"/>
      <c r="M29" s="26"/>
    </row>
    <row r="30" spans="1:13" ht="18" customHeight="1">
      <c r="A30" s="27"/>
      <c r="B30" s="59" t="s">
        <v>5</v>
      </c>
      <c r="C30" s="27"/>
      <c r="D30" s="35"/>
      <c r="E30" s="60">
        <f>F30+G30+H30+I30+J30+K30</f>
        <v>68180.44</v>
      </c>
      <c r="F30" s="61">
        <f aca="true" t="shared" si="2" ref="F30:K30">F17+F18+F20+F23+F26</f>
        <v>18313.8</v>
      </c>
      <c r="G30" s="61">
        <f t="shared" si="2"/>
        <v>8118.84</v>
      </c>
      <c r="H30" s="61">
        <f t="shared" si="2"/>
        <v>14777.800000000001</v>
      </c>
      <c r="I30" s="61">
        <f>I17+I18+I20+I23+I26</f>
        <v>8970</v>
      </c>
      <c r="J30" s="61">
        <f>J17+J18+J20+J23+J26</f>
        <v>10000</v>
      </c>
      <c r="K30" s="61">
        <f t="shared" si="2"/>
        <v>8000</v>
      </c>
      <c r="L30" s="27"/>
      <c r="M30" s="27"/>
    </row>
    <row r="31" spans="1:13" ht="18" customHeight="1">
      <c r="A31" s="27"/>
      <c r="B31" s="62" t="s">
        <v>17</v>
      </c>
      <c r="C31" s="27"/>
      <c r="D31" s="35"/>
      <c r="E31" s="60">
        <f>F31+G31+H31+I31+J31+K31</f>
        <v>306615.4</v>
      </c>
      <c r="F31" s="61">
        <f aca="true" t="shared" si="3" ref="F31:K31">F21+F24+F27</f>
        <v>25000</v>
      </c>
      <c r="G31" s="61">
        <f t="shared" si="3"/>
        <v>105627.5</v>
      </c>
      <c r="H31" s="61">
        <f t="shared" si="3"/>
        <v>175987.9</v>
      </c>
      <c r="I31" s="61">
        <f t="shared" si="3"/>
        <v>0</v>
      </c>
      <c r="J31" s="61">
        <f>J21+J24+J27</f>
        <v>0</v>
      </c>
      <c r="K31" s="61">
        <f t="shared" si="3"/>
        <v>0</v>
      </c>
      <c r="L31" s="27"/>
      <c r="M31" s="27"/>
    </row>
    <row r="32" spans="1:13" s="5" customFormat="1" ht="18.75" customHeight="1">
      <c r="A32" s="112" t="s">
        <v>31</v>
      </c>
      <c r="B32" s="113"/>
      <c r="C32" s="113"/>
      <c r="D32" s="113"/>
      <c r="E32" s="113"/>
      <c r="F32" s="113"/>
      <c r="G32" s="113"/>
      <c r="H32" s="113"/>
      <c r="I32" s="113"/>
      <c r="J32" s="113"/>
      <c r="K32" s="113"/>
      <c r="L32" s="114"/>
      <c r="M32" s="30"/>
    </row>
    <row r="33" spans="1:13" ht="102.75" customHeight="1">
      <c r="A33" s="63" t="s">
        <v>9</v>
      </c>
      <c r="B33" s="39" t="s">
        <v>36</v>
      </c>
      <c r="C33" s="11" t="s">
        <v>5</v>
      </c>
      <c r="D33" s="40" t="s">
        <v>60</v>
      </c>
      <c r="E33" s="41">
        <f>F33+G33+H33+I33+J33+K33</f>
        <v>4276</v>
      </c>
      <c r="F33" s="64">
        <v>1976</v>
      </c>
      <c r="G33" s="42"/>
      <c r="H33" s="64"/>
      <c r="I33" s="64"/>
      <c r="J33" s="64">
        <f>1150</f>
        <v>1150</v>
      </c>
      <c r="K33" s="64">
        <f>1150</f>
        <v>1150</v>
      </c>
      <c r="L33" s="65" t="s">
        <v>15</v>
      </c>
      <c r="M33" s="66" t="s">
        <v>49</v>
      </c>
    </row>
    <row r="34" spans="1:13" ht="156.75" customHeight="1">
      <c r="A34" s="67" t="s">
        <v>47</v>
      </c>
      <c r="B34" s="68" t="s">
        <v>48</v>
      </c>
      <c r="C34" s="11" t="s">
        <v>13</v>
      </c>
      <c r="D34" s="40" t="s">
        <v>22</v>
      </c>
      <c r="E34" s="41">
        <f>F34+G34+H34+I34+J34+K34</f>
        <v>500</v>
      </c>
      <c r="F34" s="69"/>
      <c r="G34" s="42">
        <v>500</v>
      </c>
      <c r="H34" s="64"/>
      <c r="I34" s="64"/>
      <c r="J34" s="64"/>
      <c r="K34" s="64"/>
      <c r="L34" s="43" t="s">
        <v>35</v>
      </c>
      <c r="M34" s="44" t="s">
        <v>50</v>
      </c>
    </row>
    <row r="35" spans="1:13" ht="16.5" customHeight="1">
      <c r="A35" s="34"/>
      <c r="B35" s="56" t="s">
        <v>16</v>
      </c>
      <c r="C35" s="70"/>
      <c r="D35" s="40"/>
      <c r="E35" s="41">
        <f>F35+G35+H35+I35+J35+K35</f>
        <v>4776</v>
      </c>
      <c r="F35" s="57">
        <f aca="true" t="shared" si="4" ref="F35:K35">F33+F34</f>
        <v>1976</v>
      </c>
      <c r="G35" s="57">
        <f t="shared" si="4"/>
        <v>500</v>
      </c>
      <c r="H35" s="57">
        <f t="shared" si="4"/>
        <v>0</v>
      </c>
      <c r="I35" s="57">
        <f t="shared" si="4"/>
        <v>0</v>
      </c>
      <c r="J35" s="57">
        <f t="shared" si="4"/>
        <v>1150</v>
      </c>
      <c r="K35" s="57">
        <f t="shared" si="4"/>
        <v>1150</v>
      </c>
      <c r="L35" s="71"/>
      <c r="M35" s="70"/>
    </row>
    <row r="36" spans="1:13" s="6" customFormat="1" ht="18" customHeight="1">
      <c r="A36" s="72"/>
      <c r="B36" s="59" t="s">
        <v>5</v>
      </c>
      <c r="C36" s="73"/>
      <c r="D36" s="74"/>
      <c r="E36" s="60">
        <f>F36+G36+H36+I36+J36+K36</f>
        <v>4776</v>
      </c>
      <c r="F36" s="61">
        <f aca="true" t="shared" si="5" ref="F36:K36">F35</f>
        <v>1976</v>
      </c>
      <c r="G36" s="61">
        <f t="shared" si="5"/>
        <v>500</v>
      </c>
      <c r="H36" s="61">
        <f t="shared" si="5"/>
        <v>0</v>
      </c>
      <c r="I36" s="61">
        <f t="shared" si="5"/>
        <v>0</v>
      </c>
      <c r="J36" s="61">
        <f t="shared" si="5"/>
        <v>1150</v>
      </c>
      <c r="K36" s="61">
        <f t="shared" si="5"/>
        <v>1150</v>
      </c>
      <c r="L36" s="73"/>
      <c r="M36" s="72"/>
    </row>
    <row r="37" spans="1:12" s="20" customFormat="1" ht="15" customHeight="1">
      <c r="A37" s="112" t="s">
        <v>32</v>
      </c>
      <c r="B37" s="113"/>
      <c r="C37" s="113"/>
      <c r="D37" s="113"/>
      <c r="E37" s="113"/>
      <c r="F37" s="113"/>
      <c r="G37" s="113"/>
      <c r="H37" s="113"/>
      <c r="I37" s="113"/>
      <c r="J37" s="113"/>
      <c r="K37" s="113"/>
      <c r="L37" s="114"/>
    </row>
    <row r="38" spans="1:15" ht="43.5" customHeight="1">
      <c r="A38" s="115" t="s">
        <v>10</v>
      </c>
      <c r="B38" s="111" t="s">
        <v>38</v>
      </c>
      <c r="C38" s="46" t="s">
        <v>19</v>
      </c>
      <c r="D38" s="103" t="s">
        <v>52</v>
      </c>
      <c r="E38" s="41">
        <f aca="true" t="shared" si="6" ref="E38:E44">F38+G38+H38+I38+J38+K38</f>
        <v>213582.7</v>
      </c>
      <c r="F38" s="28"/>
      <c r="G38" s="29"/>
      <c r="H38" s="75">
        <f>H39+H40+H41</f>
        <v>2700</v>
      </c>
      <c r="I38" s="75">
        <f>I39+I40+I41</f>
        <v>94655.5</v>
      </c>
      <c r="J38" s="75">
        <f>J39+J40+J41</f>
        <v>116227.2</v>
      </c>
      <c r="K38" s="28"/>
      <c r="L38" s="104" t="s">
        <v>35</v>
      </c>
      <c r="M38" s="108" t="s">
        <v>51</v>
      </c>
      <c r="O38" s="9"/>
    </row>
    <row r="39" spans="1:15" ht="25.5">
      <c r="A39" s="101"/>
      <c r="B39" s="109"/>
      <c r="C39" s="49" t="s">
        <v>5</v>
      </c>
      <c r="D39" s="101"/>
      <c r="E39" s="41">
        <f t="shared" si="6"/>
        <v>28542.5</v>
      </c>
      <c r="F39" s="28"/>
      <c r="G39" s="29"/>
      <c r="H39" s="42"/>
      <c r="I39" s="64">
        <f>ROUND((6432.09511+1947.38+91+270+460),1)</f>
        <v>9200.5</v>
      </c>
      <c r="J39" s="76">
        <f>ROUND((7290.04143+2207.125+103.13+3000+6741.7),1)</f>
        <v>19342</v>
      </c>
      <c r="K39" s="28"/>
      <c r="L39" s="101"/>
      <c r="M39" s="116"/>
      <c r="O39" s="9"/>
    </row>
    <row r="40" spans="1:15" ht="15.75" customHeight="1">
      <c r="A40" s="101"/>
      <c r="B40" s="109"/>
      <c r="C40" s="49" t="s">
        <v>13</v>
      </c>
      <c r="D40" s="101"/>
      <c r="E40" s="41">
        <f t="shared" si="6"/>
        <v>182340.2</v>
      </c>
      <c r="F40" s="28"/>
      <c r="G40" s="28"/>
      <c r="H40" s="64"/>
      <c r="I40" s="64">
        <v>85455</v>
      </c>
      <c r="J40" s="76">
        <v>96885.2</v>
      </c>
      <c r="K40" s="31"/>
      <c r="L40" s="102"/>
      <c r="M40" s="116"/>
      <c r="O40" s="9"/>
    </row>
    <row r="41" spans="1:15" ht="17.25" customHeight="1">
      <c r="A41" s="102"/>
      <c r="B41" s="110"/>
      <c r="C41" s="49" t="s">
        <v>53</v>
      </c>
      <c r="D41" s="102"/>
      <c r="E41" s="41">
        <f t="shared" si="6"/>
        <v>2700</v>
      </c>
      <c r="F41" s="28"/>
      <c r="G41" s="28"/>
      <c r="H41" s="42">
        <v>2700</v>
      </c>
      <c r="I41" s="64"/>
      <c r="J41" s="76"/>
      <c r="K41" s="31"/>
      <c r="L41" s="37"/>
      <c r="M41" s="116"/>
      <c r="O41" s="9"/>
    </row>
    <row r="42" spans="1:13" ht="15.75">
      <c r="A42" s="63"/>
      <c r="B42" s="56" t="s">
        <v>18</v>
      </c>
      <c r="C42" s="77"/>
      <c r="D42" s="78"/>
      <c r="E42" s="41">
        <f t="shared" si="6"/>
        <v>213582.7</v>
      </c>
      <c r="F42" s="75">
        <v>0</v>
      </c>
      <c r="G42" s="75">
        <v>0</v>
      </c>
      <c r="H42" s="75">
        <f>H38</f>
        <v>2700</v>
      </c>
      <c r="I42" s="75">
        <f>I38</f>
        <v>94655.5</v>
      </c>
      <c r="J42" s="75">
        <f>J38</f>
        <v>116227.2</v>
      </c>
      <c r="K42" s="75">
        <v>0</v>
      </c>
      <c r="L42" s="77"/>
      <c r="M42" s="79"/>
    </row>
    <row r="43" spans="1:13" ht="15.75">
      <c r="A43" s="80"/>
      <c r="B43" s="59" t="s">
        <v>5</v>
      </c>
      <c r="C43" s="81"/>
      <c r="D43" s="82"/>
      <c r="E43" s="83">
        <f t="shared" si="6"/>
        <v>28542.5</v>
      </c>
      <c r="F43" s="45">
        <v>0</v>
      </c>
      <c r="G43" s="45">
        <v>0</v>
      </c>
      <c r="H43" s="45">
        <v>0</v>
      </c>
      <c r="I43" s="45">
        <f>I39</f>
        <v>9200.5</v>
      </c>
      <c r="J43" s="45">
        <f>J39</f>
        <v>19342</v>
      </c>
      <c r="K43" s="61">
        <v>0</v>
      </c>
      <c r="L43" s="81"/>
      <c r="M43" s="84"/>
    </row>
    <row r="44" spans="1:13" ht="15.75">
      <c r="A44" s="80"/>
      <c r="B44" s="62" t="s">
        <v>17</v>
      </c>
      <c r="C44" s="81"/>
      <c r="D44" s="82"/>
      <c r="E44" s="83">
        <f t="shared" si="6"/>
        <v>182340.2</v>
      </c>
      <c r="F44" s="73">
        <v>0</v>
      </c>
      <c r="G44" s="73">
        <v>0</v>
      </c>
      <c r="H44" s="73">
        <v>0</v>
      </c>
      <c r="I44" s="73">
        <f>I40</f>
        <v>85455</v>
      </c>
      <c r="J44" s="73">
        <f>J40</f>
        <v>96885.2</v>
      </c>
      <c r="K44" s="61">
        <v>0</v>
      </c>
      <c r="L44" s="81"/>
      <c r="M44" s="84"/>
    </row>
    <row r="45" spans="1:13" ht="30">
      <c r="A45" s="80"/>
      <c r="B45" s="85" t="s">
        <v>53</v>
      </c>
      <c r="C45" s="81"/>
      <c r="D45" s="82"/>
      <c r="E45" s="83">
        <f>F45+G45+H45+I45+J45+K45</f>
        <v>2700</v>
      </c>
      <c r="F45" s="73">
        <v>0</v>
      </c>
      <c r="G45" s="73">
        <v>0</v>
      </c>
      <c r="H45" s="45">
        <f>H41</f>
        <v>2700</v>
      </c>
      <c r="I45" s="73">
        <v>0</v>
      </c>
      <c r="J45" s="73">
        <v>0</v>
      </c>
      <c r="K45" s="61">
        <v>0</v>
      </c>
      <c r="L45" s="81"/>
      <c r="M45" s="84"/>
    </row>
    <row r="46" spans="1:13" s="3" customFormat="1" ht="24.75" customHeight="1">
      <c r="A46" s="63"/>
      <c r="B46" s="86" t="s">
        <v>7</v>
      </c>
      <c r="C46" s="87"/>
      <c r="D46" s="88"/>
      <c r="E46" s="75">
        <f aca="true" t="shared" si="7" ref="E46:K46">E28+E35+E42</f>
        <v>593154.54</v>
      </c>
      <c r="F46" s="75">
        <f t="shared" si="7"/>
        <v>45289.8</v>
      </c>
      <c r="G46" s="75">
        <f t="shared" si="7"/>
        <v>114246.34</v>
      </c>
      <c r="H46" s="75">
        <f t="shared" si="7"/>
        <v>193465.69999999998</v>
      </c>
      <c r="I46" s="75">
        <f t="shared" si="7"/>
        <v>103625.5</v>
      </c>
      <c r="J46" s="75">
        <f t="shared" si="7"/>
        <v>127377.2</v>
      </c>
      <c r="K46" s="75">
        <f t="shared" si="7"/>
        <v>9150</v>
      </c>
      <c r="L46" s="71"/>
      <c r="M46" s="89"/>
    </row>
    <row r="47" spans="1:13" ht="18.75" customHeight="1" hidden="1">
      <c r="A47" s="90"/>
      <c r="B47" s="91"/>
      <c r="C47" s="92"/>
      <c r="D47" s="92"/>
      <c r="E47" s="93"/>
      <c r="F47" s="94"/>
      <c r="G47" s="94"/>
      <c r="H47" s="95"/>
      <c r="I47" s="95"/>
      <c r="J47" s="95"/>
      <c r="K47" s="95"/>
      <c r="L47" s="96"/>
      <c r="M47" s="97"/>
    </row>
    <row r="48" spans="1:13" ht="18" customHeight="1">
      <c r="A48" s="72"/>
      <c r="B48" s="59" t="s">
        <v>5</v>
      </c>
      <c r="C48" s="72"/>
      <c r="D48" s="98"/>
      <c r="E48" s="61">
        <f aca="true" t="shared" si="8" ref="E48:K48">E30+E36+E43</f>
        <v>101498.94</v>
      </c>
      <c r="F48" s="61">
        <f t="shared" si="8"/>
        <v>20289.8</v>
      </c>
      <c r="G48" s="61">
        <f t="shared" si="8"/>
        <v>8618.84</v>
      </c>
      <c r="H48" s="61">
        <f t="shared" si="8"/>
        <v>14777.800000000001</v>
      </c>
      <c r="I48" s="61">
        <f t="shared" si="8"/>
        <v>18170.5</v>
      </c>
      <c r="J48" s="61">
        <f>J30+J36+J43</f>
        <v>30492</v>
      </c>
      <c r="K48" s="61">
        <f t="shared" si="8"/>
        <v>9150</v>
      </c>
      <c r="L48" s="72"/>
      <c r="M48" s="72"/>
    </row>
    <row r="49" spans="1:13" ht="18" customHeight="1">
      <c r="A49" s="72"/>
      <c r="B49" s="62" t="s">
        <v>17</v>
      </c>
      <c r="C49" s="72"/>
      <c r="D49" s="98"/>
      <c r="E49" s="61">
        <f aca="true" t="shared" si="9" ref="E49:K49">E31+E44</f>
        <v>488955.60000000003</v>
      </c>
      <c r="F49" s="61">
        <f t="shared" si="9"/>
        <v>25000</v>
      </c>
      <c r="G49" s="61">
        <f t="shared" si="9"/>
        <v>105627.5</v>
      </c>
      <c r="H49" s="61">
        <f t="shared" si="9"/>
        <v>175987.9</v>
      </c>
      <c r="I49" s="61">
        <f t="shared" si="9"/>
        <v>85455</v>
      </c>
      <c r="J49" s="61">
        <f t="shared" si="9"/>
        <v>96885.2</v>
      </c>
      <c r="K49" s="61">
        <f t="shared" si="9"/>
        <v>0</v>
      </c>
      <c r="L49" s="72"/>
      <c r="M49" s="72"/>
    </row>
    <row r="50" spans="1:13" ht="27.75" customHeight="1">
      <c r="A50" s="72"/>
      <c r="B50" s="99" t="s">
        <v>53</v>
      </c>
      <c r="C50" s="72"/>
      <c r="D50" s="98"/>
      <c r="E50" s="61">
        <f>F50+G50+H50+I50+J50+K50</f>
        <v>2700</v>
      </c>
      <c r="F50" s="61">
        <v>0</v>
      </c>
      <c r="G50" s="61">
        <v>0</v>
      </c>
      <c r="H50" s="61">
        <f>H45</f>
        <v>2700</v>
      </c>
      <c r="I50" s="61">
        <v>0</v>
      </c>
      <c r="J50" s="61">
        <v>0</v>
      </c>
      <c r="K50" s="61">
        <v>0</v>
      </c>
      <c r="L50" s="72"/>
      <c r="M50" s="72"/>
    </row>
    <row r="51" spans="1:13" ht="12.75">
      <c r="A51" s="10"/>
      <c r="B51" s="36"/>
      <c r="C51" s="10"/>
      <c r="D51" s="10"/>
      <c r="E51" s="10"/>
      <c r="F51" s="10"/>
      <c r="G51" s="10"/>
      <c r="H51" s="10"/>
      <c r="I51" s="10"/>
      <c r="J51" s="10"/>
      <c r="K51" s="10"/>
      <c r="L51" s="10"/>
      <c r="M51" s="10"/>
    </row>
    <row r="52" spans="1:13" ht="12.75">
      <c r="A52" s="10"/>
      <c r="B52" s="36"/>
      <c r="C52" s="10"/>
      <c r="D52" s="10"/>
      <c r="E52" s="10"/>
      <c r="F52" s="10"/>
      <c r="G52" s="10"/>
      <c r="H52" s="10"/>
      <c r="I52" s="10"/>
      <c r="J52" s="10"/>
      <c r="K52" s="10"/>
      <c r="L52" s="10"/>
      <c r="M52" s="10"/>
    </row>
    <row r="53" spans="1:13" ht="12.75">
      <c r="A53" s="10"/>
      <c r="B53" s="13"/>
      <c r="C53" s="13"/>
      <c r="D53" s="13"/>
      <c r="E53" s="13"/>
      <c r="F53" s="13"/>
      <c r="G53" s="13"/>
      <c r="H53" s="13"/>
      <c r="I53" s="13"/>
      <c r="J53" s="13"/>
      <c r="K53" s="13"/>
      <c r="L53" s="13"/>
      <c r="M53" s="13"/>
    </row>
    <row r="54" spans="1:13" ht="12.75">
      <c r="A54" s="10"/>
      <c r="B54" s="13"/>
      <c r="C54" s="13"/>
      <c r="D54" s="13"/>
      <c r="E54" s="13"/>
      <c r="F54" s="13"/>
      <c r="G54" s="13"/>
      <c r="H54" s="13"/>
      <c r="I54" s="13"/>
      <c r="J54" s="13"/>
      <c r="K54" s="13"/>
      <c r="L54" s="13"/>
      <c r="M54" s="13"/>
    </row>
    <row r="55" spans="1:13" ht="12.75">
      <c r="A55" s="10"/>
      <c r="B55" s="13"/>
      <c r="C55" s="13"/>
      <c r="D55" s="13"/>
      <c r="E55" s="13"/>
      <c r="F55" s="13"/>
      <c r="G55" s="13"/>
      <c r="H55" s="13"/>
      <c r="I55" s="13"/>
      <c r="J55" s="13"/>
      <c r="K55" s="13"/>
      <c r="L55" s="13"/>
      <c r="M55" s="13"/>
    </row>
    <row r="56" spans="1:13" ht="12.75">
      <c r="A56" s="10"/>
      <c r="B56" s="10"/>
      <c r="C56" s="10"/>
      <c r="D56" s="10"/>
      <c r="E56" s="10"/>
      <c r="F56" s="10"/>
      <c r="G56" s="10"/>
      <c r="H56" s="10"/>
      <c r="I56" s="10"/>
      <c r="J56" s="10"/>
      <c r="K56" s="10"/>
      <c r="L56" s="10"/>
      <c r="M56" s="10"/>
    </row>
    <row r="57" spans="1:13" ht="12.75">
      <c r="A57" s="10"/>
      <c r="B57" s="10"/>
      <c r="C57" s="10"/>
      <c r="D57" s="10"/>
      <c r="E57" s="10"/>
      <c r="F57" s="10"/>
      <c r="G57" s="10"/>
      <c r="H57" s="10"/>
      <c r="I57" s="10"/>
      <c r="J57" s="10"/>
      <c r="K57" s="10"/>
      <c r="L57" s="10"/>
      <c r="M57" s="10"/>
    </row>
    <row r="58" spans="1:13" ht="12.75">
      <c r="A58" s="10"/>
      <c r="B58" s="10"/>
      <c r="C58" s="10"/>
      <c r="D58" s="10"/>
      <c r="E58" s="10"/>
      <c r="F58" s="10"/>
      <c r="G58" s="10"/>
      <c r="H58" s="10"/>
      <c r="I58" s="10"/>
      <c r="J58" s="10"/>
      <c r="K58" s="10"/>
      <c r="L58" s="10"/>
      <c r="M58" s="10"/>
    </row>
    <row r="59" spans="1:13" ht="12.75">
      <c r="A59" s="10"/>
      <c r="B59" s="10"/>
      <c r="C59" s="10"/>
      <c r="D59" s="10"/>
      <c r="E59" s="10"/>
      <c r="F59" s="10"/>
      <c r="G59" s="10"/>
      <c r="H59" s="10"/>
      <c r="I59" s="10"/>
      <c r="J59" s="10"/>
      <c r="K59" s="10"/>
      <c r="L59" s="10"/>
      <c r="M59" s="10"/>
    </row>
    <row r="60" spans="1:13" ht="12.75">
      <c r="A60" s="10"/>
      <c r="B60" s="10"/>
      <c r="C60" s="10"/>
      <c r="D60" s="10"/>
      <c r="E60" s="10"/>
      <c r="F60" s="10"/>
      <c r="G60" s="10"/>
      <c r="H60" s="10"/>
      <c r="I60" s="10"/>
      <c r="J60" s="10"/>
      <c r="K60" s="10"/>
      <c r="L60" s="10"/>
      <c r="M60" s="10"/>
    </row>
  </sheetData>
  <sheetProtection/>
  <mergeCells count="24">
    <mergeCell ref="M38:M41"/>
    <mergeCell ref="B9:L9"/>
    <mergeCell ref="A10:L10"/>
    <mergeCell ref="A19:A21"/>
    <mergeCell ref="L19:L21"/>
    <mergeCell ref="B19:B21"/>
    <mergeCell ref="F13:K13"/>
    <mergeCell ref="D19:D21"/>
    <mergeCell ref="A16:L16"/>
    <mergeCell ref="D38:D41"/>
    <mergeCell ref="A32:L32"/>
    <mergeCell ref="L38:L40"/>
    <mergeCell ref="A38:A41"/>
    <mergeCell ref="B38:B41"/>
    <mergeCell ref="A37:L37"/>
    <mergeCell ref="A22:A24"/>
    <mergeCell ref="A25:A27"/>
    <mergeCell ref="L22:L24"/>
    <mergeCell ref="M19:M21"/>
    <mergeCell ref="M22:M24"/>
    <mergeCell ref="M25:M27"/>
    <mergeCell ref="B22:B24"/>
    <mergeCell ref="L25:L27"/>
    <mergeCell ref="B25:B27"/>
  </mergeCells>
  <printOptions horizontalCentered="1"/>
  <pageMargins left="0.1968503937007874" right="0.1968503937007874" top="0.8267716535433072" bottom="0.3937007874015748" header="0.7480314960629921" footer="0.3937007874015748"/>
  <pageSetup fitToHeight="2" horizontalDpi="600" verticalDpi="600" orientation="landscape" paperSize="9" scale="69" r:id="rId2"/>
  <rowBreaks count="1" manualBreakCount="1">
    <brk id="3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2020-03-13T08:56:09Z</cp:lastPrinted>
  <dcterms:created xsi:type="dcterms:W3CDTF">2009-12-14T14:01:44Z</dcterms:created>
  <dcterms:modified xsi:type="dcterms:W3CDTF">2020-03-17T11:50:33Z</dcterms:modified>
  <cp:category/>
  <cp:version/>
  <cp:contentType/>
  <cp:contentStatus/>
</cp:coreProperties>
</file>